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firstSheet="1" activeTab="8"/>
  </bookViews>
  <sheets>
    <sheet name="пр 1 (53-13в) ПВ" sheetId="1" r:id="rId1"/>
    <sheet name="пр 2 (53-13в) ПВ" sheetId="2" r:id="rId2"/>
    <sheet name="пр 3(53-13в) ПВ" sheetId="3" r:id="rId3"/>
    <sheet name="пр 4 (53-13в) ПВ" sheetId="4" r:id="rId4"/>
    <sheet name="пр 7 (53-13в) ПВ" sheetId="5" r:id="rId5"/>
    <sheet name="пр 1 (54-13в) ВО " sheetId="6" r:id="rId6"/>
    <sheet name="пр 2 (54-13в) ВО " sheetId="7" r:id="rId7"/>
    <sheet name="пр 3 (54-13в) ВО " sheetId="8" r:id="rId8"/>
    <sheet name="пр 4 (54-13в) ВО " sheetId="9" r:id="rId9"/>
    <sheet name="пр 7 (54-13в) ВО " sheetId="10" r:id="rId10"/>
  </sheets>
  <definedNames>
    <definedName name="_GoBack" localSheetId="8">'пр 4 (54-13в) ВО '!$B$4</definedName>
    <definedName name="стокиобъем11" localSheetId="3">#REF!</definedName>
    <definedName name="стокиобъем11" localSheetId="4">#REF!</definedName>
    <definedName name="стокиобъем11" localSheetId="9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 localSheetId="9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 localSheetId="9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 localSheetId="9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D15" i="8"/>
  <c r="C15"/>
  <c r="D17" i="7"/>
  <c r="C17"/>
  <c r="D11"/>
  <c r="D12"/>
  <c r="D13"/>
  <c r="D14"/>
  <c r="D15"/>
  <c r="D16"/>
  <c r="D10"/>
  <c r="E34" i="6"/>
  <c r="E35"/>
  <c r="E31"/>
  <c r="D31"/>
  <c r="D32"/>
  <c r="D15"/>
  <c r="D16"/>
  <c r="E11"/>
  <c r="E12"/>
  <c r="E13"/>
  <c r="E14"/>
  <c r="E15"/>
  <c r="E17"/>
  <c r="E18"/>
  <c r="E16" s="1"/>
  <c r="E19"/>
  <c r="E20"/>
  <c r="E21"/>
  <c r="E22"/>
  <c r="E23"/>
  <c r="E24"/>
  <c r="E25"/>
  <c r="E26"/>
  <c r="E27"/>
  <c r="E28"/>
  <c r="E29"/>
  <c r="E10"/>
  <c r="A4" i="10"/>
  <c r="A4" i="9"/>
  <c r="A4" i="7"/>
  <c r="A4" i="8" s="1"/>
  <c r="D15" i="3"/>
  <c r="C15"/>
  <c r="D16" i="2"/>
  <c r="C16"/>
  <c r="D10"/>
  <c r="D11"/>
  <c r="E11" s="1"/>
  <c r="D12"/>
  <c r="D13"/>
  <c r="E13" s="1"/>
  <c r="D14"/>
  <c r="D15"/>
  <c r="E15" s="1"/>
  <c r="D9"/>
  <c r="E10"/>
  <c r="E12"/>
  <c r="E14"/>
  <c r="E16"/>
  <c r="E9"/>
  <c r="A4" i="5"/>
  <c r="A4" i="4"/>
  <c r="A4" i="3"/>
  <c r="A4" i="2"/>
  <c r="E18" i="1"/>
  <c r="D18"/>
  <c r="D16" s="1"/>
  <c r="D21"/>
  <c r="E38" s="1"/>
  <c r="E23"/>
  <c r="E21" s="1"/>
  <c r="E28"/>
  <c r="E29"/>
  <c r="E26" s="1"/>
  <c r="E30"/>
  <c r="E31"/>
  <c r="E32"/>
  <c r="E33"/>
  <c r="E27"/>
  <c r="D26"/>
  <c r="E25"/>
  <c r="E14"/>
  <c r="E11"/>
  <c r="E10"/>
  <c r="E16" l="1"/>
  <c r="E36"/>
  <c r="D15"/>
  <c r="E15" s="1"/>
  <c r="A10" i="9"/>
  <c r="A9"/>
  <c r="E14" i="8"/>
  <c r="E13"/>
  <c r="E12"/>
  <c r="E11"/>
  <c r="E10"/>
  <c r="E9"/>
  <c r="A10" i="4"/>
  <c r="A11" s="1"/>
  <c r="A12" s="1"/>
  <c r="A9"/>
  <c r="E15" i="8" l="1"/>
</calcChain>
</file>

<file path=xl/sharedStrings.xml><?xml version="1.0" encoding="utf-8"?>
<sst xmlns="http://schemas.openxmlformats.org/spreadsheetml/2006/main" count="315" uniqueCount="171">
  <si>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</si>
  <si>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</si>
  <si>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</si>
  <si>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</si>
  <si>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</si>
  <si>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</si>
  <si>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</si>
  <si>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</si>
  <si>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</si>
  <si>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</si>
  <si>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</si>
  <si>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</si>
  <si>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</si>
  <si>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</si>
  <si>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</si>
  <si>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</si>
  <si>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</si>
  <si>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</si>
  <si>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</si>
  <si>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</si>
  <si>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</si>
  <si>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</si>
  <si>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</si>
  <si>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</si>
  <si>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</si>
  <si>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</si>
  <si>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</si>
  <si>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</si>
  <si>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</si>
  <si>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</si>
  <si>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</si>
  <si>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</si>
  <si>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</si>
  <si>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</si>
  <si>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</si>
  <si>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</si>
  <si>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</si>
  <si>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</si>
  <si>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</si>
  <si>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</si>
  <si>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</si>
  <si>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</si>
  <si>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</si>
  <si>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</si>
  <si>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</si>
  <si>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</si>
  <si>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</si>
  <si>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</si>
  <si>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</si>
  <si>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</si>
  <si>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</si>
  <si>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</si>
  <si>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</si>
  <si>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</si>
  <si>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</si>
  <si>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</si>
  <si>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</si>
  <si>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</si>
  <si>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</si>
  <si>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</si>
  <si>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</si>
  <si>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</si>
  <si>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</si>
  <si>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</si>
  <si>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</si>
  <si>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</si>
  <si>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</si>
  <si>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</si>
  <si>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</si>
  <si>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</si>
  <si>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</si>
  <si>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</si>
  <si>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</si>
  <si>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</si>
  <si>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</si>
  <si>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</si>
  <si>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</si>
  <si>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</si>
  <si>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</si>
  <si>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</si>
  <si>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</si>
  <si>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</si>
  <si>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</si>
  <si>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</si>
  <si>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</si>
  <si>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</si>
  <si>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</si>
  <si>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</si>
  <si>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</si>
  <si>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</si>
  <si>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</si>
  <si>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</si>
  <si>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</si>
  <si>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</si>
  <si>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</si>
  <si>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</si>
  <si>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</si>
  <si>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</si>
  <si>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</si>
  <si>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</si>
  <si>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</si>
  <si>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</si>
  <si>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</si>
  <si>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</si>
  <si>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</si>
  <si>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</si>
  <si>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</si>
  <si>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</si>
  <si>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</si>
  <si>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</si>
  <si>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</si>
  <si>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</si>
  <si>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</si>
  <si>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</si>
  <si>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</si>
  <si>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</si>
  <si>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</si>
  <si>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</si>
  <si>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</si>
  <si>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</si>
  <si>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</si>
  <si>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</si>
  <si>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</si>
  <si>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</si>
  <si>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</si>
  <si>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</si>
  <si>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</si>
  <si>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</si>
  <si>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</si>
  <si>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</si>
  <si>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</si>
  <si>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</si>
  <si>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</si>
  <si>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8.1.</t>
  </si>
  <si>
    <t>8.2.</t>
  </si>
  <si>
    <t>8.3.</t>
  </si>
  <si>
    <t>8.4.</t>
  </si>
  <si>
    <t>от прочих потребителей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</si>
  <si>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</si>
  <si>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</si>
  <si>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</si>
  <si>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</si>
  <si>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</si>
  <si>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</si>
  <si>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</si>
  <si>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</si>
  <si>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л/м3</t>
  </si>
  <si>
    <t>15.4.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</si>
  <si>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</si>
  <si>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</si>
  <si>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</si>
  <si>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</si>
  <si>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</si>
  <si>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</si>
  <si>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транспортировк сточных вод </t>
  </si>
  <si>
    <t>4.2.</t>
  </si>
  <si>
    <t xml:space="preserve">Тарифы на водоотведение для потребителей </t>
  </si>
  <si>
    <t>Приложение № 1 к экспертному заключению по делу № 53-13в</t>
  </si>
  <si>
    <t>общества с ограниченной ответственностью «Ужурское ЖКХ"» (Ужурский район, г. Ужур, ИНН 2439006394)</t>
  </si>
  <si>
    <t>Приложение № 2 к экспертному заключению по делу №  53-13в</t>
  </si>
  <si>
    <t>Приложение № 3 к экспертному заключению по делу № 53-13в</t>
  </si>
  <si>
    <t>Приложение № 4 к экспертному заключению по делу № 53-13в</t>
  </si>
  <si>
    <t>Приложение № 7
к экспертному заключению 
по делу № 53-13в</t>
  </si>
  <si>
    <t>Приложение № 1 к экспертному заключению по делу № 54-13в</t>
  </si>
  <si>
    <t>Приложение № 3 к экспертному заключению по делу № 54-13в</t>
  </si>
  <si>
    <t>Приложение № 4 к экспертному заключению по делу № 54-13в</t>
  </si>
  <si>
    <t>Приложение № 7
к экспертному заключению 
по делу № 54-13в</t>
  </si>
  <si>
    <t>пуролат бингсти</t>
  </si>
  <si>
    <t>Приложение № 2                                                       к экспертному заключению по делу № 54-13в</t>
  </si>
  <si>
    <t xml:space="preserve">Удельный расход электроэнергии на 1 м3 сточных вод             </t>
  </si>
  <si>
    <t>сульфат алюминия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</si>
</sst>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topLeftCell="A25" zoomScaleNormal="100" workbookViewId="0">
      <selection activeCell="F41" sqref="F41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88" t="s">
        <v>157</v>
      </c>
      <c r="D1" s="88"/>
      <c r="E1" s="88"/>
    </row>
    <row r="2" spans="1:8" ht="18.75" customHeight="1">
      <c r="A2" s="2"/>
      <c r="B2" s="2"/>
    </row>
    <row r="3" spans="1:8" ht="36.75" customHeight="1">
      <c r="A3" s="89" t="s">
        <v>0</v>
      </c>
      <c r="B3" s="89"/>
      <c r="C3" s="89"/>
      <c r="D3" s="89"/>
      <c r="E3" s="89"/>
      <c r="F3" s="3"/>
    </row>
    <row r="4" spans="1:8" ht="33.75" customHeight="1">
      <c r="A4" s="90" t="s">
        <v>158</v>
      </c>
      <c r="B4" s="90"/>
      <c r="C4" s="90"/>
      <c r="D4" s="90"/>
      <c r="E4" s="90"/>
      <c r="F4" s="4"/>
      <c r="G4" s="4"/>
      <c r="H4" s="4"/>
    </row>
    <row r="5" spans="1:8" ht="15.75" customHeight="1">
      <c r="C5" s="5"/>
    </row>
    <row r="6" spans="1:8" ht="15.6" customHeight="1">
      <c r="A6" s="91" t="s">
        <v>1</v>
      </c>
      <c r="B6" s="91" t="s">
        <v>2</v>
      </c>
      <c r="C6" s="91" t="s">
        <v>3</v>
      </c>
      <c r="D6" s="94" t="s">
        <v>4</v>
      </c>
      <c r="E6" s="95"/>
    </row>
    <row r="7" spans="1:8" ht="18.600000000000001" customHeight="1">
      <c r="A7" s="92"/>
      <c r="B7" s="92"/>
      <c r="C7" s="92"/>
      <c r="D7" s="91" t="s">
        <v>5</v>
      </c>
      <c r="E7" s="91" t="s">
        <v>6</v>
      </c>
    </row>
    <row r="8" spans="1:8" ht="18.600000000000001" customHeight="1">
      <c r="A8" s="93"/>
      <c r="B8" s="93"/>
      <c r="C8" s="93"/>
      <c r="D8" s="93"/>
      <c r="E8" s="93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76.099999999999994</v>
      </c>
      <c r="E10" s="8">
        <f>D10</f>
        <v>76.099999999999994</v>
      </c>
    </row>
    <row r="11" spans="1:8" ht="47.25">
      <c r="A11" s="6">
        <v>2</v>
      </c>
      <c r="B11" s="7" t="s">
        <v>9</v>
      </c>
      <c r="C11" s="6" t="s">
        <v>10</v>
      </c>
      <c r="D11" s="86">
        <v>11</v>
      </c>
      <c r="E11" s="86">
        <f>D11</f>
        <v>11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86">
        <v>1</v>
      </c>
      <c r="E13" s="86">
        <v>1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3.9</v>
      </c>
      <c r="E14" s="8">
        <f>D14</f>
        <v>3.9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f>D16/365</f>
        <v>1.2474794520547945</v>
      </c>
      <c r="E15" s="8">
        <f>D15</f>
        <v>1.2474794520547945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455.33</v>
      </c>
      <c r="E16" s="8">
        <f>D16</f>
        <v>455.33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D22</f>
        <v>455.33</v>
      </c>
      <c r="E18" s="8">
        <f>E22</f>
        <v>455.33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30.87</v>
      </c>
      <c r="E20" s="8">
        <v>30.87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486.2</v>
      </c>
      <c r="E21" s="8">
        <f>E22+E23</f>
        <v>486.2</v>
      </c>
    </row>
    <row r="22" spans="1:5">
      <c r="A22" s="6" t="s">
        <v>25</v>
      </c>
      <c r="B22" s="12" t="s">
        <v>26</v>
      </c>
      <c r="C22" s="6" t="s">
        <v>17</v>
      </c>
      <c r="D22" s="8">
        <v>455.33</v>
      </c>
      <c r="E22" s="8">
        <v>455.33</v>
      </c>
    </row>
    <row r="23" spans="1:5">
      <c r="A23" s="6" t="s">
        <v>27</v>
      </c>
      <c r="B23" s="12" t="s">
        <v>28</v>
      </c>
      <c r="C23" s="6" t="s">
        <v>17</v>
      </c>
      <c r="D23" s="8">
        <v>30.87</v>
      </c>
      <c r="E23" s="8">
        <f>D23</f>
        <v>30.87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2.69</v>
      </c>
      <c r="E24" s="8">
        <v>2.69</v>
      </c>
    </row>
    <row r="25" spans="1:5" ht="31.5">
      <c r="A25" s="6">
        <v>12</v>
      </c>
      <c r="B25" s="7" t="s">
        <v>30</v>
      </c>
      <c r="C25" s="6" t="s">
        <v>17</v>
      </c>
      <c r="D25" s="8">
        <v>98.77</v>
      </c>
      <c r="E25" s="8">
        <f>D25</f>
        <v>98.77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384.74</v>
      </c>
      <c r="E26" s="8">
        <f>E27+E29+E30+E32</f>
        <v>384.74</v>
      </c>
    </row>
    <row r="27" spans="1:5">
      <c r="A27" s="6" t="s">
        <v>32</v>
      </c>
      <c r="B27" s="11" t="s">
        <v>33</v>
      </c>
      <c r="C27" s="6" t="s">
        <v>17</v>
      </c>
      <c r="D27" s="8">
        <v>267.76</v>
      </c>
      <c r="E27" s="8">
        <f>D27</f>
        <v>267.76</v>
      </c>
    </row>
    <row r="28" spans="1:5">
      <c r="A28" s="8" t="s">
        <v>34</v>
      </c>
      <c r="B28" s="11" t="s">
        <v>35</v>
      </c>
      <c r="C28" s="6" t="s">
        <v>17</v>
      </c>
      <c r="D28" s="8">
        <v>26.427</v>
      </c>
      <c r="E28" s="8">
        <f t="shared" ref="E28:E33" si="0">D28</f>
        <v>26.427</v>
      </c>
    </row>
    <row r="29" spans="1:5">
      <c r="A29" s="6" t="s">
        <v>36</v>
      </c>
      <c r="B29" s="11" t="s">
        <v>37</v>
      </c>
      <c r="C29" s="6" t="s">
        <v>17</v>
      </c>
      <c r="D29" s="8">
        <v>74.28</v>
      </c>
      <c r="E29" s="8">
        <f t="shared" si="0"/>
        <v>74.28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28.54</v>
      </c>
      <c r="E30" s="8">
        <f t="shared" si="0"/>
        <v>28.54</v>
      </c>
    </row>
    <row r="31" spans="1:5">
      <c r="A31" s="6" t="s">
        <v>40</v>
      </c>
      <c r="B31" s="11" t="s">
        <v>35</v>
      </c>
      <c r="C31" s="6" t="s">
        <v>17</v>
      </c>
      <c r="D31" s="8">
        <v>34</v>
      </c>
      <c r="E31" s="8">
        <f t="shared" si="0"/>
        <v>34</v>
      </c>
    </row>
    <row r="32" spans="1:5">
      <c r="A32" s="6" t="s">
        <v>41</v>
      </c>
      <c r="B32" s="11" t="s">
        <v>42</v>
      </c>
      <c r="C32" s="6" t="s">
        <v>17</v>
      </c>
      <c r="D32" s="8">
        <v>14.16</v>
      </c>
      <c r="E32" s="8">
        <f t="shared" si="0"/>
        <v>14.16</v>
      </c>
    </row>
    <row r="33" spans="1:5">
      <c r="A33" s="6" t="s">
        <v>43</v>
      </c>
      <c r="B33" s="11" t="s">
        <v>35</v>
      </c>
      <c r="C33" s="6" t="s">
        <v>17</v>
      </c>
      <c r="D33" s="8">
        <v>7.43</v>
      </c>
      <c r="E33" s="8">
        <f t="shared" si="0"/>
        <v>7.43</v>
      </c>
    </row>
    <row r="34" spans="1:5">
      <c r="A34" s="6">
        <v>14</v>
      </c>
      <c r="B34" s="13" t="s">
        <v>44</v>
      </c>
      <c r="C34" s="14" t="s">
        <v>45</v>
      </c>
      <c r="D34" s="15">
        <v>194.64</v>
      </c>
      <c r="E34" s="15">
        <v>194.64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">
        <v>1.1200000000000001</v>
      </c>
      <c r="E36" s="8">
        <f>D36</f>
        <v>1.1200000000000001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">
        <v>0</v>
      </c>
      <c r="E37" s="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">
        <v>1.3</v>
      </c>
      <c r="E38" s="8">
        <f>D38</f>
        <v>1.3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8">
        <v>17</v>
      </c>
      <c r="B40" s="19" t="s">
        <v>55</v>
      </c>
      <c r="C40" s="18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 t="s">
        <v>60</v>
      </c>
      <c r="B43" s="11" t="s">
        <v>61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1"/>
  <sheetViews>
    <sheetView zoomScaleNormal="100" workbookViewId="0">
      <selection activeCell="E17" sqref="E17"/>
    </sheetView>
  </sheetViews>
  <sheetFormatPr defaultRowHeight="15"/>
  <cols>
    <col min="1" max="1" width="5.85546875" style="56" customWidth="1"/>
    <col min="2" max="2" width="28.28515625" style="56" customWidth="1"/>
    <col min="3" max="3" width="13.140625" style="56" customWidth="1"/>
    <col min="4" max="5" width="17.42578125" style="56" customWidth="1"/>
    <col min="6" max="16384" width="9.140625" style="56"/>
  </cols>
  <sheetData>
    <row r="1" spans="1:7" ht="60" customHeight="1">
      <c r="D1" s="103" t="s">
        <v>166</v>
      </c>
      <c r="E1" s="104"/>
    </row>
    <row r="2" spans="1:7" ht="15.75" customHeight="1"/>
    <row r="3" spans="1:7" ht="17.25" customHeight="1">
      <c r="A3" s="105" t="s">
        <v>156</v>
      </c>
      <c r="B3" s="105"/>
      <c r="C3" s="105"/>
      <c r="D3" s="105"/>
      <c r="E3" s="105"/>
      <c r="F3" s="106"/>
      <c r="G3" s="106"/>
    </row>
    <row r="4" spans="1:7" ht="37.5" customHeight="1">
      <c r="A4" s="90" t="str">
        <f>'пр 1 (54-13в) ВО 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</row>
    <row r="6" spans="1:7" s="57" customFormat="1" ht="23.25" customHeight="1">
      <c r="A6" s="107" t="s">
        <v>1</v>
      </c>
      <c r="B6" s="107" t="s">
        <v>103</v>
      </c>
      <c r="C6" s="107" t="s">
        <v>3</v>
      </c>
      <c r="D6" s="109" t="s">
        <v>104</v>
      </c>
      <c r="E6" s="110"/>
    </row>
    <row r="7" spans="1:7" s="57" customFormat="1" ht="45.75" customHeight="1">
      <c r="A7" s="108"/>
      <c r="B7" s="108"/>
      <c r="C7" s="108"/>
      <c r="D7" s="48" t="s">
        <v>105</v>
      </c>
      <c r="E7" s="48" t="s">
        <v>106</v>
      </c>
    </row>
    <row r="8" spans="1:7" s="57" customFormat="1" ht="15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7" s="57" customFormat="1" ht="15.75" customHeight="1">
      <c r="A9" s="48">
        <v>1</v>
      </c>
      <c r="B9" s="50" t="s">
        <v>149</v>
      </c>
      <c r="C9" s="48"/>
      <c r="D9" s="58"/>
      <c r="E9" s="59"/>
    </row>
    <row r="10" spans="1:7" s="57" customFormat="1" ht="57.75" customHeight="1">
      <c r="A10" s="48" t="s">
        <v>108</v>
      </c>
      <c r="B10" s="50" t="s">
        <v>109</v>
      </c>
      <c r="C10" s="48" t="s">
        <v>110</v>
      </c>
      <c r="D10" s="48">
        <v>41.69</v>
      </c>
      <c r="E10" s="48">
        <v>43.94</v>
      </c>
    </row>
    <row r="11" spans="1:7" ht="43.5" customHeight="1">
      <c r="A11" s="48" t="s">
        <v>111</v>
      </c>
      <c r="B11" s="50" t="s">
        <v>112</v>
      </c>
      <c r="C11" s="48" t="s">
        <v>110</v>
      </c>
      <c r="D11" s="48">
        <v>49.19</v>
      </c>
      <c r="E11" s="48">
        <v>51.85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D17" sqref="D17:D18"/>
    </sheetView>
  </sheetViews>
  <sheetFormatPr defaultRowHeight="15.75"/>
  <cols>
    <col min="1" max="1" width="8.28515625" style="20" customWidth="1"/>
    <col min="2" max="2" width="31.42578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96" t="s">
        <v>159</v>
      </c>
      <c r="D1" s="96"/>
      <c r="E1" s="96"/>
    </row>
    <row r="2" spans="1:7" ht="16.5" customHeight="1">
      <c r="A2" s="21"/>
      <c r="B2" s="21"/>
      <c r="C2" s="22"/>
      <c r="D2" s="22"/>
    </row>
    <row r="3" spans="1:7" ht="39" customHeight="1">
      <c r="A3" s="97" t="s">
        <v>62</v>
      </c>
      <c r="B3" s="97"/>
      <c r="C3" s="97"/>
      <c r="D3" s="97"/>
      <c r="E3" s="97"/>
      <c r="G3" s="3"/>
    </row>
    <row r="4" spans="1:7" ht="35.25" customHeight="1">
      <c r="A4" s="90" t="str">
        <f>'пр 1 (53-13в) ПВ'!A4:E4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</row>
    <row r="5" spans="1:7" ht="16.5" customHeight="1">
      <c r="E5" s="24" t="s">
        <v>63</v>
      </c>
    </row>
    <row r="6" spans="1:7" ht="17.25" customHeight="1">
      <c r="A6" s="98" t="s">
        <v>1</v>
      </c>
      <c r="B6" s="98" t="s">
        <v>64</v>
      </c>
      <c r="C6" s="98" t="s">
        <v>4</v>
      </c>
      <c r="D6" s="98"/>
      <c r="E6" s="98"/>
    </row>
    <row r="7" spans="1:7" ht="67.5" customHeight="1">
      <c r="A7" s="98"/>
      <c r="B7" s="98"/>
      <c r="C7" s="6" t="s">
        <v>65</v>
      </c>
      <c r="D7" s="6" t="s">
        <v>66</v>
      </c>
      <c r="E7" s="25" t="s">
        <v>67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68</v>
      </c>
      <c r="C9" s="29">
        <v>15715.934999999999</v>
      </c>
      <c r="D9" s="29">
        <f>C9</f>
        <v>15715.934999999999</v>
      </c>
      <c r="E9" s="29">
        <f>C9-D9</f>
        <v>0</v>
      </c>
    </row>
    <row r="10" spans="1:7">
      <c r="A10" s="30">
        <v>2</v>
      </c>
      <c r="B10" s="31" t="s">
        <v>69</v>
      </c>
      <c r="C10" s="15">
        <v>4076.12</v>
      </c>
      <c r="D10" s="29">
        <f t="shared" ref="D10:D15" si="0">C10</f>
        <v>4076.12</v>
      </c>
      <c r="E10" s="29">
        <f t="shared" ref="E10:E16" si="1">C10-D10</f>
        <v>0</v>
      </c>
    </row>
    <row r="11" spans="1:7">
      <c r="A11" s="30">
        <v>3</v>
      </c>
      <c r="B11" s="31" t="s">
        <v>70</v>
      </c>
      <c r="C11" s="15">
        <v>3251.4229999999998</v>
      </c>
      <c r="D11" s="29">
        <f t="shared" si="0"/>
        <v>3251.4229999999998</v>
      </c>
      <c r="E11" s="29">
        <f t="shared" si="1"/>
        <v>0</v>
      </c>
    </row>
    <row r="12" spans="1:7" ht="32.25" customHeight="1">
      <c r="A12" s="30">
        <v>4</v>
      </c>
      <c r="B12" s="28" t="s">
        <v>71</v>
      </c>
      <c r="C12" s="15">
        <v>0</v>
      </c>
      <c r="D12" s="29">
        <f t="shared" si="0"/>
        <v>0</v>
      </c>
      <c r="E12" s="29">
        <f t="shared" si="1"/>
        <v>0</v>
      </c>
    </row>
    <row r="13" spans="1:7" ht="47.25">
      <c r="A13" s="30">
        <v>5</v>
      </c>
      <c r="B13" s="28" t="s">
        <v>72</v>
      </c>
      <c r="C13" s="15">
        <v>0</v>
      </c>
      <c r="D13" s="29">
        <f t="shared" si="0"/>
        <v>0</v>
      </c>
      <c r="E13" s="29">
        <f t="shared" si="1"/>
        <v>0</v>
      </c>
    </row>
    <row r="14" spans="1:7" ht="47.25">
      <c r="A14" s="30">
        <v>6</v>
      </c>
      <c r="B14" s="28" t="s">
        <v>73</v>
      </c>
      <c r="C14" s="15">
        <v>1012.09</v>
      </c>
      <c r="D14" s="29">
        <f t="shared" si="0"/>
        <v>1012.09</v>
      </c>
      <c r="E14" s="29">
        <f t="shared" si="1"/>
        <v>0</v>
      </c>
    </row>
    <row r="15" spans="1:7" ht="38.25" customHeight="1">
      <c r="A15" s="30">
        <v>7</v>
      </c>
      <c r="B15" s="28" t="s">
        <v>74</v>
      </c>
      <c r="C15" s="15">
        <v>0</v>
      </c>
      <c r="D15" s="29">
        <f t="shared" si="0"/>
        <v>0</v>
      </c>
      <c r="E15" s="29">
        <f t="shared" si="1"/>
        <v>0</v>
      </c>
    </row>
    <row r="16" spans="1:7">
      <c r="A16" s="33">
        <v>8</v>
      </c>
      <c r="B16" s="28" t="s">
        <v>75</v>
      </c>
      <c r="C16" s="15">
        <f>SUM(C9:C15)</f>
        <v>24055.567999999999</v>
      </c>
      <c r="D16" s="15">
        <f>SUM(D9:D15)</f>
        <v>24055.567999999999</v>
      </c>
      <c r="E16" s="29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A3" sqref="A3:E3"/>
    </sheetView>
  </sheetViews>
  <sheetFormatPr defaultRowHeight="12.75"/>
  <cols>
    <col min="1" max="1" width="6.5703125" style="35" customWidth="1"/>
    <col min="2" max="2" width="35.7109375" style="35" customWidth="1"/>
    <col min="3" max="3" width="13.28515625" style="35" customWidth="1"/>
    <col min="4" max="4" width="13.140625" style="35" customWidth="1"/>
    <col min="5" max="5" width="13" style="35" customWidth="1"/>
    <col min="6" max="6" width="22" style="35" customWidth="1"/>
    <col min="7" max="16384" width="9.140625" style="35"/>
  </cols>
  <sheetData>
    <row r="1" spans="1:8" ht="37.5" customHeight="1">
      <c r="A1" s="34"/>
      <c r="B1" s="34"/>
      <c r="C1" s="88" t="s">
        <v>160</v>
      </c>
      <c r="D1" s="88"/>
      <c r="E1" s="88"/>
    </row>
    <row r="2" spans="1:8" ht="18.75">
      <c r="A2" s="36"/>
      <c r="B2" s="36"/>
      <c r="C2" s="36"/>
      <c r="D2" s="36"/>
      <c r="E2" s="37"/>
    </row>
    <row r="3" spans="1:8" ht="39" customHeight="1">
      <c r="A3" s="99" t="s">
        <v>76</v>
      </c>
      <c r="B3" s="99"/>
      <c r="C3" s="99"/>
      <c r="D3" s="99"/>
      <c r="E3" s="99"/>
    </row>
    <row r="4" spans="1:8" ht="42" customHeight="1">
      <c r="A4" s="90" t="str">
        <f>'пр 1 (53-13в) ПВ'!A4:E4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  <c r="F4" s="3"/>
      <c r="G4" s="4"/>
      <c r="H4" s="4"/>
    </row>
    <row r="5" spans="1:8" ht="18.75">
      <c r="A5" s="38"/>
      <c r="B5" s="38"/>
      <c r="C5" s="38"/>
      <c r="D5" s="38"/>
      <c r="E5" s="38"/>
      <c r="F5" s="4"/>
      <c r="G5" s="4"/>
      <c r="H5" s="4"/>
    </row>
    <row r="6" spans="1:8" ht="28.15" customHeight="1">
      <c r="A6" s="91" t="s">
        <v>1</v>
      </c>
      <c r="B6" s="91" t="s">
        <v>77</v>
      </c>
      <c r="C6" s="94" t="s">
        <v>78</v>
      </c>
      <c r="D6" s="95"/>
      <c r="E6" s="91" t="s">
        <v>67</v>
      </c>
    </row>
    <row r="7" spans="1:8" ht="37.15" customHeight="1">
      <c r="A7" s="93"/>
      <c r="B7" s="93"/>
      <c r="C7" s="6" t="s">
        <v>79</v>
      </c>
      <c r="D7" s="6" t="s">
        <v>66</v>
      </c>
      <c r="E7" s="93"/>
    </row>
    <row r="8" spans="1:8" s="39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80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40" t="s">
        <v>81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40" t="s">
        <v>82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41" t="s">
        <v>83</v>
      </c>
      <c r="C12" s="8">
        <v>109.5</v>
      </c>
      <c r="D12" s="8">
        <v>109.5</v>
      </c>
      <c r="E12" s="8">
        <v>0</v>
      </c>
    </row>
    <row r="13" spans="1:8" ht="17.25" customHeight="1">
      <c r="A13" s="6">
        <v>5</v>
      </c>
      <c r="B13" s="41" t="s">
        <v>84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41" t="s">
        <v>85</v>
      </c>
      <c r="C14" s="8">
        <v>27.38</v>
      </c>
      <c r="D14" s="8">
        <v>27.38</v>
      </c>
      <c r="E14" s="8">
        <v>0</v>
      </c>
    </row>
    <row r="15" spans="1:8" ht="17.25" customHeight="1">
      <c r="A15" s="6">
        <v>7</v>
      </c>
      <c r="B15" s="28" t="s">
        <v>86</v>
      </c>
      <c r="C15" s="8">
        <f>SUM(C9:C14)</f>
        <v>136.88</v>
      </c>
      <c r="D15" s="8">
        <f>SUM(D9:D14)</f>
        <v>136.88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E16" sqref="E16"/>
    </sheetView>
  </sheetViews>
  <sheetFormatPr defaultRowHeight="12.75" outlineLevelCol="1"/>
  <cols>
    <col min="1" max="1" width="7.42578125" style="42" customWidth="1"/>
    <col min="2" max="2" width="35.42578125" style="42" customWidth="1"/>
    <col min="3" max="3" width="12.140625" style="42" customWidth="1"/>
    <col min="4" max="4" width="13.140625" style="42" customWidth="1" outlineLevel="1"/>
    <col min="5" max="5" width="13.28515625" style="42" customWidth="1"/>
    <col min="6" max="6" width="27.42578125" style="42" customWidth="1"/>
    <col min="7" max="16384" width="9.140625" style="42"/>
  </cols>
  <sheetData>
    <row r="1" spans="1:6" ht="37.5" customHeight="1">
      <c r="B1" s="43"/>
      <c r="C1" s="100" t="s">
        <v>161</v>
      </c>
      <c r="D1" s="100"/>
      <c r="E1" s="100"/>
    </row>
    <row r="2" spans="1:6" ht="16.5" customHeight="1">
      <c r="A2" s="44"/>
      <c r="B2" s="45"/>
      <c r="C2" s="44"/>
      <c r="D2" s="44"/>
      <c r="E2" s="44"/>
      <c r="F2" s="3"/>
    </row>
    <row r="3" spans="1:6" ht="18.75" customHeight="1">
      <c r="A3" s="101" t="s">
        <v>87</v>
      </c>
      <c r="B3" s="101"/>
      <c r="C3" s="101"/>
      <c r="D3" s="101"/>
      <c r="E3" s="101"/>
      <c r="F3" s="46"/>
    </row>
    <row r="4" spans="1:6" ht="34.5" customHeight="1">
      <c r="A4" s="90" t="str">
        <f>'пр 1 (53-13в) ПВ'!A4:E4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  <c r="F4" s="46"/>
    </row>
    <row r="5" spans="1:6" ht="18.75">
      <c r="B5" s="47"/>
    </row>
    <row r="6" spans="1:6" ht="41.25" customHeight="1">
      <c r="A6" s="48" t="s">
        <v>1</v>
      </c>
      <c r="B6" s="48" t="s">
        <v>2</v>
      </c>
      <c r="C6" s="48" t="s">
        <v>3</v>
      </c>
      <c r="D6" s="48" t="s">
        <v>88</v>
      </c>
      <c r="E6" s="48" t="s">
        <v>89</v>
      </c>
    </row>
    <row r="7" spans="1:6" ht="18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</row>
    <row r="8" spans="1:6" ht="32.25" customHeight="1">
      <c r="A8" s="48">
        <v>1</v>
      </c>
      <c r="B8" s="49" t="s">
        <v>90</v>
      </c>
      <c r="C8" s="48" t="s">
        <v>56</v>
      </c>
      <c r="D8" s="48">
        <v>30.77</v>
      </c>
      <c r="E8" s="48">
        <v>32.049999999999997</v>
      </c>
      <c r="F8" s="46"/>
    </row>
    <row r="9" spans="1:6" ht="15.75">
      <c r="A9" s="48">
        <f>A8+1</f>
        <v>2</v>
      </c>
      <c r="B9" s="50" t="s">
        <v>91</v>
      </c>
      <c r="C9" s="48" t="s">
        <v>56</v>
      </c>
      <c r="D9" s="51">
        <v>17.05</v>
      </c>
      <c r="E9" s="51">
        <v>20.309999999999999</v>
      </c>
    </row>
    <row r="10" spans="1:6" ht="51" customHeight="1">
      <c r="A10" s="48">
        <f>A9+1</f>
        <v>3</v>
      </c>
      <c r="B10" s="50" t="s">
        <v>92</v>
      </c>
      <c r="C10" s="48" t="s">
        <v>93</v>
      </c>
      <c r="D10" s="52">
        <v>11980</v>
      </c>
      <c r="E10" s="53">
        <v>12565</v>
      </c>
    </row>
    <row r="11" spans="1:6" ht="32.25" customHeight="1">
      <c r="A11" s="48">
        <f>A10+1</f>
        <v>4</v>
      </c>
      <c r="B11" s="50" t="s">
        <v>94</v>
      </c>
      <c r="C11" s="48" t="s">
        <v>95</v>
      </c>
      <c r="D11" s="54">
        <v>8784</v>
      </c>
      <c r="E11" s="48">
        <v>8760</v>
      </c>
    </row>
    <row r="12" spans="1:6" ht="15.75">
      <c r="A12" s="48">
        <f>A11+1</f>
        <v>5</v>
      </c>
      <c r="B12" s="49" t="s">
        <v>96</v>
      </c>
      <c r="C12" s="48"/>
      <c r="D12" s="48"/>
      <c r="E12" s="48"/>
    </row>
    <row r="13" spans="1:6" ht="15.75">
      <c r="A13" s="48" t="s">
        <v>97</v>
      </c>
      <c r="B13" s="50" t="s">
        <v>48</v>
      </c>
      <c r="C13" s="48" t="s">
        <v>98</v>
      </c>
      <c r="D13" s="51">
        <v>1.25</v>
      </c>
      <c r="E13" s="51">
        <v>0.46</v>
      </c>
    </row>
    <row r="14" spans="1:6" ht="15.75">
      <c r="A14" s="48" t="s">
        <v>99</v>
      </c>
      <c r="B14" s="50" t="s">
        <v>51</v>
      </c>
      <c r="C14" s="48" t="s">
        <v>98</v>
      </c>
      <c r="D14" s="51">
        <v>0</v>
      </c>
      <c r="E14" s="51">
        <v>0</v>
      </c>
    </row>
    <row r="15" spans="1:6" ht="15.75" customHeight="1">
      <c r="A15" s="55" t="s">
        <v>100</v>
      </c>
      <c r="B15" s="50" t="s">
        <v>53</v>
      </c>
      <c r="C15" s="48" t="s">
        <v>98</v>
      </c>
      <c r="D15" s="51">
        <v>1.31</v>
      </c>
      <c r="E15" s="51">
        <v>1.22</v>
      </c>
    </row>
    <row r="16" spans="1:6" ht="15.75" customHeight="1">
      <c r="A16" s="48">
        <v>6</v>
      </c>
      <c r="B16" s="50" t="s">
        <v>101</v>
      </c>
      <c r="C16" s="48" t="s">
        <v>56</v>
      </c>
      <c r="D16" s="48">
        <v>9.8000000000000007</v>
      </c>
      <c r="E16" s="48">
        <v>12.6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zoomScaleNormal="100" workbookViewId="0">
      <selection activeCell="F13" sqref="F13"/>
    </sheetView>
  </sheetViews>
  <sheetFormatPr defaultRowHeight="15"/>
  <cols>
    <col min="1" max="1" width="5.85546875" style="56" customWidth="1"/>
    <col min="2" max="2" width="30.5703125" style="56" customWidth="1"/>
    <col min="3" max="3" width="11.5703125" style="56" customWidth="1"/>
    <col min="4" max="4" width="17.42578125" style="56" customWidth="1"/>
    <col min="5" max="5" width="15.7109375" style="56" customWidth="1"/>
    <col min="6" max="16384" width="9.140625" style="56"/>
  </cols>
  <sheetData>
    <row r="1" spans="1:7" ht="60" customHeight="1">
      <c r="D1" s="103" t="s">
        <v>162</v>
      </c>
      <c r="E1" s="104"/>
    </row>
    <row r="2" spans="1:7" ht="15.75" customHeight="1"/>
    <row r="3" spans="1:7" ht="27" customHeight="1">
      <c r="A3" s="105" t="s">
        <v>102</v>
      </c>
      <c r="B3" s="105"/>
      <c r="C3" s="105"/>
      <c r="D3" s="105"/>
      <c r="E3" s="105"/>
      <c r="F3" s="106"/>
      <c r="G3" s="106"/>
    </row>
    <row r="4" spans="1:7" ht="37.5" customHeight="1">
      <c r="A4" s="90" t="str">
        <f>'пр 1 (53-13в) ПВ'!A4:E4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</row>
    <row r="6" spans="1:7" s="57" customFormat="1" ht="23.25" customHeight="1">
      <c r="A6" s="107" t="s">
        <v>1</v>
      </c>
      <c r="B6" s="107" t="s">
        <v>103</v>
      </c>
      <c r="C6" s="107" t="s">
        <v>3</v>
      </c>
      <c r="D6" s="109" t="s">
        <v>104</v>
      </c>
      <c r="E6" s="110"/>
    </row>
    <row r="7" spans="1:7" s="57" customFormat="1" ht="45.75" customHeight="1">
      <c r="A7" s="108"/>
      <c r="B7" s="108"/>
      <c r="C7" s="108"/>
      <c r="D7" s="48" t="s">
        <v>105</v>
      </c>
      <c r="E7" s="48" t="s">
        <v>106</v>
      </c>
    </row>
    <row r="8" spans="1:7" s="57" customFormat="1" ht="15.7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7" s="57" customFormat="1" ht="15.75" customHeight="1">
      <c r="A9" s="48">
        <v>1</v>
      </c>
      <c r="B9" s="50" t="s">
        <v>107</v>
      </c>
      <c r="C9" s="48"/>
      <c r="D9" s="58"/>
      <c r="E9" s="59"/>
    </row>
    <row r="10" spans="1:7" s="57" customFormat="1" ht="32.25" customHeight="1">
      <c r="A10" s="48" t="s">
        <v>108</v>
      </c>
      <c r="B10" s="50" t="s">
        <v>109</v>
      </c>
      <c r="C10" s="48" t="s">
        <v>110</v>
      </c>
      <c r="D10" s="51">
        <v>61.23</v>
      </c>
      <c r="E10" s="51">
        <v>64.53</v>
      </c>
    </row>
    <row r="11" spans="1:7" ht="32.25" customHeight="1">
      <c r="A11" s="48" t="s">
        <v>111</v>
      </c>
      <c r="B11" s="50" t="s">
        <v>112</v>
      </c>
      <c r="C11" s="48" t="s">
        <v>110</v>
      </c>
      <c r="D11" s="48">
        <v>72.25</v>
      </c>
      <c r="E11" s="48">
        <v>76.150000000000006</v>
      </c>
    </row>
    <row r="13" spans="1:7" ht="65.25" customHeight="1">
      <c r="A13" s="102"/>
      <c r="B13" s="102"/>
      <c r="C13" s="102"/>
      <c r="D13" s="102"/>
      <c r="E13" s="102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9"/>
  <sheetViews>
    <sheetView topLeftCell="A13" zoomScaleNormal="100" workbookViewId="0">
      <selection activeCell="F37" sqref="F37"/>
    </sheetView>
  </sheetViews>
  <sheetFormatPr defaultColWidth="39.85546875" defaultRowHeight="15.75"/>
  <cols>
    <col min="1" max="1" width="8.7109375" style="60" customWidth="1"/>
    <col min="2" max="2" width="32.7109375" style="60" customWidth="1"/>
    <col min="3" max="3" width="13.28515625" style="60" customWidth="1"/>
    <col min="4" max="4" width="14.28515625" style="60" customWidth="1"/>
    <col min="5" max="5" width="13" style="60" customWidth="1"/>
    <col min="6" max="16384" width="39.85546875" style="60"/>
  </cols>
  <sheetData>
    <row r="1" spans="1:5" ht="39" customHeight="1">
      <c r="C1" s="111" t="s">
        <v>163</v>
      </c>
      <c r="D1" s="111"/>
      <c r="E1" s="111"/>
    </row>
    <row r="2" spans="1:5" ht="16.5" customHeight="1">
      <c r="A2" s="61"/>
      <c r="B2" s="61"/>
      <c r="C2" s="62"/>
      <c r="D2" s="62"/>
      <c r="E2" s="62"/>
    </row>
    <row r="3" spans="1:5" ht="40.5" customHeight="1">
      <c r="A3" s="111" t="s">
        <v>113</v>
      </c>
      <c r="B3" s="111"/>
      <c r="C3" s="111"/>
      <c r="D3" s="111"/>
      <c r="E3" s="111"/>
    </row>
    <row r="4" spans="1:5" ht="44.25" customHeight="1">
      <c r="A4" s="90" t="s">
        <v>158</v>
      </c>
      <c r="B4" s="90"/>
      <c r="C4" s="90"/>
      <c r="D4" s="90"/>
      <c r="E4" s="90"/>
    </row>
    <row r="5" spans="1:5" ht="18.75">
      <c r="A5" s="63"/>
      <c r="B5" s="63"/>
      <c r="C5" s="63"/>
      <c r="D5" s="63"/>
      <c r="E5" s="63"/>
    </row>
    <row r="6" spans="1:5" ht="15.6" customHeight="1">
      <c r="A6" s="112" t="s">
        <v>1</v>
      </c>
      <c r="B6" s="112" t="s">
        <v>2</v>
      </c>
      <c r="C6" s="112" t="s">
        <v>3</v>
      </c>
      <c r="D6" s="112" t="s">
        <v>4</v>
      </c>
      <c r="E6" s="112"/>
    </row>
    <row r="7" spans="1:5" ht="18.600000000000001" customHeight="1">
      <c r="A7" s="112"/>
      <c r="B7" s="112"/>
      <c r="C7" s="112"/>
      <c r="D7" s="112" t="s">
        <v>114</v>
      </c>
      <c r="E7" s="112" t="s">
        <v>115</v>
      </c>
    </row>
    <row r="8" spans="1:5" ht="21" customHeight="1">
      <c r="A8" s="112"/>
      <c r="B8" s="112"/>
      <c r="C8" s="112"/>
      <c r="D8" s="112"/>
      <c r="E8" s="112"/>
    </row>
    <row r="9" spans="1: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31.5">
      <c r="A10" s="64">
        <v>1</v>
      </c>
      <c r="B10" s="65" t="s">
        <v>116</v>
      </c>
      <c r="C10" s="64" t="s">
        <v>8</v>
      </c>
      <c r="D10" s="66">
        <v>14.28</v>
      </c>
      <c r="E10" s="66">
        <f>D10</f>
        <v>14.28</v>
      </c>
    </row>
    <row r="11" spans="1:5" ht="31.5">
      <c r="A11" s="64">
        <v>2</v>
      </c>
      <c r="B11" s="65" t="s">
        <v>117</v>
      </c>
      <c r="C11" s="64" t="s">
        <v>10</v>
      </c>
      <c r="D11" s="66">
        <v>3</v>
      </c>
      <c r="E11" s="66">
        <f t="shared" ref="E11:E29" si="0">D11</f>
        <v>3</v>
      </c>
    </row>
    <row r="12" spans="1:5" ht="31.5">
      <c r="A12" s="64">
        <v>3</v>
      </c>
      <c r="B12" s="17" t="s">
        <v>118</v>
      </c>
      <c r="C12" s="6" t="s">
        <v>14</v>
      </c>
      <c r="D12" s="66">
        <v>4.3</v>
      </c>
      <c r="E12" s="66">
        <f t="shared" si="0"/>
        <v>4.3</v>
      </c>
    </row>
    <row r="13" spans="1:5" ht="31.5">
      <c r="A13" s="64">
        <v>4</v>
      </c>
      <c r="B13" s="17" t="s">
        <v>119</v>
      </c>
      <c r="C13" s="64" t="s">
        <v>10</v>
      </c>
      <c r="D13" s="66">
        <v>1</v>
      </c>
      <c r="E13" s="66">
        <f t="shared" si="0"/>
        <v>1</v>
      </c>
    </row>
    <row r="14" spans="1:5" ht="31.5">
      <c r="A14" s="64">
        <v>5</v>
      </c>
      <c r="B14" s="17" t="s">
        <v>120</v>
      </c>
      <c r="C14" s="6" t="s">
        <v>14</v>
      </c>
      <c r="D14" s="66">
        <v>1.5</v>
      </c>
      <c r="E14" s="66">
        <f t="shared" si="0"/>
        <v>1.5</v>
      </c>
    </row>
    <row r="15" spans="1:5" ht="31.5">
      <c r="A15" s="64">
        <v>6</v>
      </c>
      <c r="B15" s="17" t="s">
        <v>121</v>
      </c>
      <c r="C15" s="6" t="s">
        <v>14</v>
      </c>
      <c r="D15" s="66">
        <f>D16/365</f>
        <v>0.8933972602739727</v>
      </c>
      <c r="E15" s="66">
        <f t="shared" si="0"/>
        <v>0.8933972602739727</v>
      </c>
    </row>
    <row r="16" spans="1:5" ht="32.25" customHeight="1">
      <c r="A16" s="64">
        <v>7</v>
      </c>
      <c r="B16" s="67" t="s">
        <v>122</v>
      </c>
      <c r="C16" s="64" t="s">
        <v>17</v>
      </c>
      <c r="D16" s="66">
        <f>D17+D18+D19+D20</f>
        <v>326.09000000000003</v>
      </c>
      <c r="E16" s="66">
        <f>E17+E18+E19+E20</f>
        <v>326.09000000000003</v>
      </c>
    </row>
    <row r="17" spans="1:5" ht="20.45" customHeight="1">
      <c r="A17" s="64" t="s">
        <v>18</v>
      </c>
      <c r="B17" s="67" t="s">
        <v>123</v>
      </c>
      <c r="C17" s="64" t="s">
        <v>17</v>
      </c>
      <c r="D17" s="66">
        <v>187.08</v>
      </c>
      <c r="E17" s="66">
        <f t="shared" si="0"/>
        <v>187.08</v>
      </c>
    </row>
    <row r="18" spans="1:5" ht="16.149999999999999" customHeight="1">
      <c r="A18" s="64" t="s">
        <v>20</v>
      </c>
      <c r="B18" s="67" t="s">
        <v>124</v>
      </c>
      <c r="C18" s="64" t="s">
        <v>17</v>
      </c>
      <c r="D18" s="66">
        <v>2.69</v>
      </c>
      <c r="E18" s="66">
        <f t="shared" si="0"/>
        <v>2.69</v>
      </c>
    </row>
    <row r="19" spans="1:5" ht="17.45" customHeight="1">
      <c r="A19" s="64" t="s">
        <v>125</v>
      </c>
      <c r="B19" s="67" t="s">
        <v>126</v>
      </c>
      <c r="C19" s="64" t="s">
        <v>17</v>
      </c>
      <c r="D19" s="66">
        <v>32.74</v>
      </c>
      <c r="E19" s="66">
        <f t="shared" si="0"/>
        <v>32.74</v>
      </c>
    </row>
    <row r="20" spans="1:5" ht="20.45" customHeight="1">
      <c r="A20" s="64" t="s">
        <v>127</v>
      </c>
      <c r="B20" s="67" t="s">
        <v>128</v>
      </c>
      <c r="C20" s="64" t="s">
        <v>17</v>
      </c>
      <c r="D20" s="66">
        <v>103.58</v>
      </c>
      <c r="E20" s="66">
        <f t="shared" si="0"/>
        <v>103.58</v>
      </c>
    </row>
    <row r="21" spans="1:5" ht="19.149999999999999" customHeight="1">
      <c r="A21" s="68" t="s">
        <v>129</v>
      </c>
      <c r="B21" s="67" t="s">
        <v>130</v>
      </c>
      <c r="C21" s="64" t="s">
        <v>17</v>
      </c>
      <c r="D21" s="66">
        <v>0</v>
      </c>
      <c r="E21" s="66">
        <f t="shared" si="0"/>
        <v>0</v>
      </c>
    </row>
    <row r="22" spans="1:5" ht="33.75" customHeight="1">
      <c r="A22" s="68" t="s">
        <v>131</v>
      </c>
      <c r="B22" s="67" t="s">
        <v>132</v>
      </c>
      <c r="C22" s="64" t="s">
        <v>17</v>
      </c>
      <c r="D22" s="66">
        <v>326.08999999999997</v>
      </c>
      <c r="E22" s="66">
        <f t="shared" si="0"/>
        <v>326.08999999999997</v>
      </c>
    </row>
    <row r="23" spans="1:5" ht="18.75" customHeight="1">
      <c r="A23" s="68" t="s">
        <v>133</v>
      </c>
      <c r="B23" s="67" t="s">
        <v>123</v>
      </c>
      <c r="C23" s="64" t="s">
        <v>17</v>
      </c>
      <c r="D23" s="66">
        <v>51.68</v>
      </c>
      <c r="E23" s="66">
        <f t="shared" si="0"/>
        <v>51.68</v>
      </c>
    </row>
    <row r="24" spans="1:5" ht="18.75" customHeight="1">
      <c r="A24" s="68" t="s">
        <v>134</v>
      </c>
      <c r="B24" s="67" t="s">
        <v>124</v>
      </c>
      <c r="C24" s="64" t="s">
        <v>17</v>
      </c>
      <c r="D24" s="66">
        <v>0.21</v>
      </c>
      <c r="E24" s="66">
        <f t="shared" si="0"/>
        <v>0.21</v>
      </c>
    </row>
    <row r="25" spans="1:5" ht="18.75" customHeight="1">
      <c r="A25" s="68" t="s">
        <v>135</v>
      </c>
      <c r="B25" s="67" t="s">
        <v>126</v>
      </c>
      <c r="C25" s="64" t="s">
        <v>17</v>
      </c>
      <c r="D25" s="66">
        <v>22.15</v>
      </c>
      <c r="E25" s="66">
        <f t="shared" si="0"/>
        <v>22.15</v>
      </c>
    </row>
    <row r="26" spans="1:5" ht="18.75" customHeight="1">
      <c r="A26" s="68" t="s">
        <v>136</v>
      </c>
      <c r="B26" s="67" t="s">
        <v>137</v>
      </c>
      <c r="C26" s="64" t="s">
        <v>17</v>
      </c>
      <c r="D26" s="66">
        <v>15.45</v>
      </c>
      <c r="E26" s="66">
        <f t="shared" si="0"/>
        <v>15.45</v>
      </c>
    </row>
    <row r="27" spans="1:5" ht="33.75" customHeight="1">
      <c r="A27" s="69">
        <v>9</v>
      </c>
      <c r="B27" s="67" t="s">
        <v>138</v>
      </c>
      <c r="C27" s="64" t="s">
        <v>17</v>
      </c>
      <c r="D27" s="66">
        <v>0</v>
      </c>
      <c r="E27" s="66">
        <f t="shared" si="0"/>
        <v>0</v>
      </c>
    </row>
    <row r="28" spans="1:5" ht="33.75" customHeight="1">
      <c r="A28" s="69" t="s">
        <v>139</v>
      </c>
      <c r="B28" s="67" t="s">
        <v>140</v>
      </c>
      <c r="C28" s="64" t="s">
        <v>17</v>
      </c>
      <c r="D28" s="66">
        <v>0</v>
      </c>
      <c r="E28" s="66">
        <f t="shared" si="0"/>
        <v>0</v>
      </c>
    </row>
    <row r="29" spans="1:5" ht="20.45" customHeight="1">
      <c r="A29" s="64">
        <v>11</v>
      </c>
      <c r="B29" s="67" t="s">
        <v>44</v>
      </c>
      <c r="C29" s="64" t="s">
        <v>45</v>
      </c>
      <c r="D29" s="66">
        <v>209.2</v>
      </c>
      <c r="E29" s="66">
        <f t="shared" si="0"/>
        <v>209.2</v>
      </c>
    </row>
    <row r="30" spans="1:5" ht="59.25">
      <c r="A30" s="64">
        <v>12</v>
      </c>
      <c r="B30" s="67" t="s">
        <v>141</v>
      </c>
      <c r="C30" s="64"/>
      <c r="D30" s="66"/>
      <c r="E30" s="66"/>
    </row>
    <row r="31" spans="1:5" ht="15.75" customHeight="1">
      <c r="A31" s="64" t="s">
        <v>142</v>
      </c>
      <c r="B31" s="67" t="s">
        <v>143</v>
      </c>
      <c r="C31" s="14" t="s">
        <v>49</v>
      </c>
      <c r="D31" s="66">
        <f>103/D16</f>
        <v>0.315863718605293</v>
      </c>
      <c r="E31" s="66">
        <f>D31</f>
        <v>0.315863718605293</v>
      </c>
    </row>
    <row r="32" spans="1:5" ht="15.75" customHeight="1">
      <c r="A32" s="64" t="s">
        <v>144</v>
      </c>
      <c r="B32" s="67" t="s">
        <v>145</v>
      </c>
      <c r="C32" s="14" t="s">
        <v>49</v>
      </c>
      <c r="D32" s="66">
        <f>106.2/D22</f>
        <v>0.32567696034837013</v>
      </c>
      <c r="E32" s="66">
        <v>0.32</v>
      </c>
    </row>
    <row r="33" spans="1:5" ht="36.75" customHeight="1">
      <c r="A33" s="64">
        <v>13</v>
      </c>
      <c r="B33" s="13" t="s">
        <v>54</v>
      </c>
      <c r="C33" s="13"/>
      <c r="D33" s="66"/>
      <c r="E33" s="66"/>
    </row>
    <row r="34" spans="1:5">
      <c r="A34" s="70" t="s">
        <v>32</v>
      </c>
      <c r="B34" s="17" t="s">
        <v>170</v>
      </c>
      <c r="C34" s="71" t="s">
        <v>146</v>
      </c>
      <c r="D34" s="32">
        <v>0.7</v>
      </c>
      <c r="E34" s="87">
        <f>D34</f>
        <v>0.7</v>
      </c>
    </row>
    <row r="35" spans="1:5">
      <c r="A35" s="70" t="s">
        <v>36</v>
      </c>
      <c r="B35" s="17" t="s">
        <v>167</v>
      </c>
      <c r="C35" s="71" t="s">
        <v>146</v>
      </c>
      <c r="D35" s="87">
        <v>1E-4</v>
      </c>
      <c r="E35" s="87">
        <f>D35</f>
        <v>1E-4</v>
      </c>
    </row>
    <row r="36" spans="1:5">
      <c r="A36" s="64">
        <v>14</v>
      </c>
      <c r="B36" s="19" t="s">
        <v>55</v>
      </c>
      <c r="C36" s="18" t="s">
        <v>56</v>
      </c>
      <c r="D36" s="8">
        <v>105.6</v>
      </c>
      <c r="E36" s="66">
        <v>105.6</v>
      </c>
    </row>
    <row r="37" spans="1:5" ht="31.5">
      <c r="A37" s="64">
        <v>15</v>
      </c>
      <c r="B37" s="11" t="s">
        <v>57</v>
      </c>
      <c r="C37" s="11"/>
      <c r="D37" s="8"/>
      <c r="E37" s="66"/>
    </row>
    <row r="38" spans="1:5">
      <c r="A38" s="70" t="s">
        <v>47</v>
      </c>
      <c r="B38" s="11" t="s">
        <v>59</v>
      </c>
      <c r="C38" s="6" t="s">
        <v>56</v>
      </c>
      <c r="D38" s="8">
        <v>107.3</v>
      </c>
      <c r="E38" s="66">
        <v>107.3</v>
      </c>
    </row>
    <row r="39" spans="1:5">
      <c r="A39" s="64" t="s">
        <v>147</v>
      </c>
      <c r="B39" s="11" t="s">
        <v>61</v>
      </c>
      <c r="C39" s="6" t="s">
        <v>56</v>
      </c>
      <c r="D39" s="8">
        <v>103</v>
      </c>
      <c r="E39" s="66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7"/>
  <sheetViews>
    <sheetView zoomScaleNormal="100" workbookViewId="0">
      <selection activeCell="C17" sqref="C17:D17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96" t="s">
        <v>168</v>
      </c>
      <c r="E1" s="96"/>
    </row>
    <row r="2" spans="1:7" ht="16.5" customHeight="1">
      <c r="A2" s="21"/>
      <c r="B2" s="21"/>
      <c r="C2" s="21"/>
      <c r="D2" s="21"/>
      <c r="E2" s="21"/>
    </row>
    <row r="3" spans="1:7" ht="45" customHeight="1">
      <c r="A3" s="97" t="s">
        <v>148</v>
      </c>
      <c r="B3" s="97"/>
      <c r="C3" s="97"/>
      <c r="D3" s="97"/>
      <c r="E3" s="97"/>
      <c r="G3" s="3"/>
    </row>
    <row r="4" spans="1:7" ht="44.25" customHeight="1">
      <c r="A4" s="90" t="str">
        <f>'пр 1 (54-13в) ВО 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</row>
    <row r="5" spans="1:7" ht="16.5" customHeight="1">
      <c r="E5" s="24" t="s">
        <v>63</v>
      </c>
    </row>
    <row r="6" spans="1:7" ht="17.25" customHeight="1">
      <c r="A6" s="98" t="s">
        <v>1</v>
      </c>
      <c r="B6" s="98" t="s">
        <v>64</v>
      </c>
      <c r="C6" s="98" t="s">
        <v>4</v>
      </c>
      <c r="D6" s="113"/>
      <c r="E6" s="113"/>
    </row>
    <row r="7" spans="1:7" ht="32.25" customHeight="1">
      <c r="A7" s="98"/>
      <c r="B7" s="98"/>
      <c r="C7" s="98" t="s">
        <v>149</v>
      </c>
      <c r="D7" s="98"/>
      <c r="E7" s="98"/>
    </row>
    <row r="8" spans="1:7" ht="67.5" customHeight="1">
      <c r="A8" s="98"/>
      <c r="B8" s="98"/>
      <c r="C8" s="6" t="s">
        <v>65</v>
      </c>
      <c r="D8" s="6" t="s">
        <v>66</v>
      </c>
      <c r="E8" s="25" t="s">
        <v>67</v>
      </c>
    </row>
    <row r="9" spans="1:7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7">
      <c r="A10" s="27">
        <v>1</v>
      </c>
      <c r="B10" s="28" t="s">
        <v>68</v>
      </c>
      <c r="C10" s="72">
        <v>10100.893</v>
      </c>
      <c r="D10" s="72">
        <f>C10</f>
        <v>10100.893</v>
      </c>
      <c r="E10" s="73">
        <v>0</v>
      </c>
    </row>
    <row r="11" spans="1:7">
      <c r="A11" s="30">
        <v>2</v>
      </c>
      <c r="B11" s="31" t="s">
        <v>69</v>
      </c>
      <c r="C11" s="74">
        <v>1440.8340000000001</v>
      </c>
      <c r="D11" s="72">
        <f t="shared" ref="D11:D16" si="0">C11</f>
        <v>1440.8340000000001</v>
      </c>
      <c r="E11" s="73">
        <v>0</v>
      </c>
    </row>
    <row r="12" spans="1:7" ht="31.5">
      <c r="A12" s="30">
        <v>3</v>
      </c>
      <c r="B12" s="31" t="s">
        <v>70</v>
      </c>
      <c r="C12" s="74">
        <v>1656.701</v>
      </c>
      <c r="D12" s="72">
        <f t="shared" si="0"/>
        <v>1656.701</v>
      </c>
      <c r="E12" s="73">
        <v>0</v>
      </c>
    </row>
    <row r="13" spans="1:7" ht="32.25" customHeight="1">
      <c r="A13" s="30">
        <v>4</v>
      </c>
      <c r="B13" s="28" t="s">
        <v>71</v>
      </c>
      <c r="C13" s="15">
        <v>0</v>
      </c>
      <c r="D13" s="72">
        <f t="shared" si="0"/>
        <v>0</v>
      </c>
      <c r="E13" s="73">
        <v>0</v>
      </c>
    </row>
    <row r="14" spans="1:7" ht="47.25">
      <c r="A14" s="30">
        <v>5</v>
      </c>
      <c r="B14" s="28" t="s">
        <v>72</v>
      </c>
      <c r="C14" s="15">
        <v>0</v>
      </c>
      <c r="D14" s="72">
        <f t="shared" si="0"/>
        <v>0</v>
      </c>
      <c r="E14" s="73">
        <v>0</v>
      </c>
    </row>
    <row r="15" spans="1:7" ht="47.25">
      <c r="A15" s="30">
        <v>6</v>
      </c>
      <c r="B15" s="28" t="s">
        <v>73</v>
      </c>
      <c r="C15" s="15">
        <v>478.81</v>
      </c>
      <c r="D15" s="72">
        <f t="shared" si="0"/>
        <v>478.81</v>
      </c>
      <c r="E15" s="73">
        <v>0</v>
      </c>
    </row>
    <row r="16" spans="1:7" ht="37.5" customHeight="1">
      <c r="A16" s="30">
        <v>7</v>
      </c>
      <c r="B16" s="28" t="s">
        <v>74</v>
      </c>
      <c r="C16" s="15">
        <v>177.43299999999999</v>
      </c>
      <c r="D16" s="72">
        <f t="shared" si="0"/>
        <v>177.43299999999999</v>
      </c>
      <c r="E16" s="73">
        <v>0</v>
      </c>
    </row>
    <row r="17" spans="1:5">
      <c r="A17" s="33">
        <v>8</v>
      </c>
      <c r="B17" s="28" t="s">
        <v>75</v>
      </c>
      <c r="C17" s="15">
        <f>SUM(C10:C16)</f>
        <v>13854.670999999998</v>
      </c>
      <c r="D17" s="15">
        <f>SUM(D10:D16)</f>
        <v>13854.670999999998</v>
      </c>
      <c r="E17" s="75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C15" sqref="C15:D15"/>
    </sheetView>
  </sheetViews>
  <sheetFormatPr defaultRowHeight="12.75"/>
  <cols>
    <col min="1" max="1" width="6.5703125" style="35" customWidth="1"/>
    <col min="2" max="2" width="33.140625" style="35" customWidth="1"/>
    <col min="3" max="3" width="13.28515625" style="35" customWidth="1"/>
    <col min="4" max="4" width="12.42578125" style="35" customWidth="1"/>
    <col min="5" max="5" width="15" style="35" customWidth="1"/>
    <col min="6" max="6" width="22" style="35" customWidth="1"/>
    <col min="7" max="16384" width="9.140625" style="35"/>
  </cols>
  <sheetData>
    <row r="1" spans="1:8" ht="42.75" customHeight="1">
      <c r="A1" s="34"/>
      <c r="B1" s="34"/>
      <c r="C1" s="88" t="s">
        <v>164</v>
      </c>
      <c r="D1" s="88"/>
      <c r="E1" s="88"/>
    </row>
    <row r="2" spans="1:8" ht="18.75">
      <c r="A2" s="36"/>
      <c r="B2" s="36"/>
      <c r="C2" s="36"/>
      <c r="D2" s="36"/>
      <c r="E2" s="37"/>
    </row>
    <row r="3" spans="1:8" ht="34.5" customHeight="1">
      <c r="A3" s="99" t="s">
        <v>150</v>
      </c>
      <c r="B3" s="99"/>
      <c r="C3" s="99"/>
      <c r="D3" s="99"/>
      <c r="E3" s="99"/>
    </row>
    <row r="4" spans="1:8" ht="33.75" customHeight="1">
      <c r="A4" s="90" t="str">
        <f>'пр 2 (54-13в) ВО 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  <c r="F4" s="3"/>
      <c r="G4" s="4"/>
      <c r="H4" s="4"/>
    </row>
    <row r="5" spans="1:8" ht="18.75">
      <c r="A5" s="38"/>
      <c r="B5" s="38"/>
      <c r="C5" s="38"/>
      <c r="D5" s="38"/>
      <c r="E5" s="38"/>
      <c r="F5" s="4"/>
      <c r="G5" s="4"/>
      <c r="H5" s="4"/>
    </row>
    <row r="6" spans="1:8" ht="28.15" customHeight="1">
      <c r="A6" s="91" t="s">
        <v>1</v>
      </c>
      <c r="B6" s="91" t="s">
        <v>77</v>
      </c>
      <c r="C6" s="94" t="s">
        <v>78</v>
      </c>
      <c r="D6" s="95"/>
      <c r="E6" s="91" t="s">
        <v>67</v>
      </c>
    </row>
    <row r="7" spans="1:8" ht="37.15" customHeight="1">
      <c r="A7" s="93"/>
      <c r="B7" s="93"/>
      <c r="C7" s="6" t="s">
        <v>79</v>
      </c>
      <c r="D7" s="6" t="s">
        <v>66</v>
      </c>
      <c r="E7" s="93"/>
    </row>
    <row r="8" spans="1:8" s="39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80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40" t="s">
        <v>81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40" t="s">
        <v>82</v>
      </c>
      <c r="C11" s="15">
        <v>0</v>
      </c>
      <c r="D11" s="15">
        <v>0</v>
      </c>
      <c r="E11" s="8">
        <f t="shared" si="0"/>
        <v>0</v>
      </c>
    </row>
    <row r="12" spans="1:8" ht="17.25" customHeight="1">
      <c r="A12" s="6">
        <v>4</v>
      </c>
      <c r="B12" s="41" t="s">
        <v>83</v>
      </c>
      <c r="C12" s="8">
        <v>85.5</v>
      </c>
      <c r="D12" s="8">
        <v>85.5</v>
      </c>
      <c r="E12" s="8">
        <f t="shared" si="0"/>
        <v>0</v>
      </c>
    </row>
    <row r="13" spans="1:8" ht="17.25" customHeight="1">
      <c r="A13" s="6">
        <v>5</v>
      </c>
      <c r="B13" s="41" t="s">
        <v>84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41" t="s">
        <v>85</v>
      </c>
      <c r="C14" s="8">
        <v>21.38</v>
      </c>
      <c r="D14" s="8">
        <v>21.38</v>
      </c>
      <c r="E14" s="8">
        <f t="shared" si="0"/>
        <v>0</v>
      </c>
    </row>
    <row r="15" spans="1:8" ht="17.25" customHeight="1">
      <c r="A15" s="6">
        <v>7</v>
      </c>
      <c r="B15" s="28" t="s">
        <v>86</v>
      </c>
      <c r="C15" s="8">
        <f>SUM(C9:C14)</f>
        <v>106.88</v>
      </c>
      <c r="D15" s="8">
        <f>SUM(D9:D14)</f>
        <v>106.88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3"/>
  <sheetViews>
    <sheetView tabSelected="1" zoomScaleNormal="100" workbookViewId="0">
      <selection activeCell="D17" sqref="D17"/>
    </sheetView>
  </sheetViews>
  <sheetFormatPr defaultRowHeight="15.75"/>
  <cols>
    <col min="1" max="1" width="7.7109375" style="77" customWidth="1"/>
    <col min="2" max="2" width="35.5703125" style="77" customWidth="1"/>
    <col min="3" max="5" width="12.5703125" style="77" customWidth="1"/>
    <col min="6" max="6" width="9.140625" style="77"/>
    <col min="7" max="7" width="27.85546875" style="77" customWidth="1"/>
    <col min="8" max="16384" width="9.140625" style="77"/>
  </cols>
  <sheetData>
    <row r="1" spans="1:7" ht="58.5" customHeight="1">
      <c r="A1" s="76"/>
      <c r="B1" s="76"/>
      <c r="C1" s="114" t="s">
        <v>165</v>
      </c>
      <c r="D1" s="114"/>
      <c r="E1" s="114"/>
    </row>
    <row r="2" spans="1:7" ht="17.25" customHeight="1">
      <c r="A2" s="76"/>
      <c r="B2" s="78"/>
      <c r="C2" s="76"/>
      <c r="D2" s="76"/>
      <c r="E2" s="76"/>
    </row>
    <row r="3" spans="1:7" ht="21.75" customHeight="1">
      <c r="A3" s="101" t="s">
        <v>151</v>
      </c>
      <c r="B3" s="101"/>
      <c r="C3" s="101"/>
      <c r="D3" s="101"/>
      <c r="E3" s="101"/>
      <c r="G3" s="46"/>
    </row>
    <row r="4" spans="1:7" ht="39.75" customHeight="1">
      <c r="A4" s="90" t="str">
        <f>'пр 1 (54-13в) ВО '!A4:E4</f>
        <v>общества с ограниченной ответственностью «Ужурское ЖКХ"» (Ужурский район, г. Ужур, ИНН 2439006394)</v>
      </c>
      <c r="B4" s="90"/>
      <c r="C4" s="90"/>
      <c r="D4" s="90"/>
      <c r="E4" s="90"/>
      <c r="G4" s="42"/>
    </row>
    <row r="5" spans="1:7" ht="17.25" customHeight="1">
      <c r="A5" s="79"/>
      <c r="B5" s="79"/>
      <c r="C5" s="79"/>
      <c r="D5" s="79"/>
      <c r="E5" s="79"/>
      <c r="G5" s="42"/>
    </row>
    <row r="6" spans="1:7" ht="40.5" customHeight="1">
      <c r="A6" s="80" t="s">
        <v>1</v>
      </c>
      <c r="B6" s="81" t="s">
        <v>2</v>
      </c>
      <c r="C6" s="80" t="s">
        <v>3</v>
      </c>
      <c r="D6" s="81" t="s">
        <v>88</v>
      </c>
      <c r="E6" s="81" t="s">
        <v>89</v>
      </c>
      <c r="G6" s="3"/>
    </row>
    <row r="7" spans="1:7">
      <c r="A7" s="81">
        <v>1</v>
      </c>
      <c r="B7" s="81">
        <v>2</v>
      </c>
      <c r="C7" s="81">
        <v>3</v>
      </c>
      <c r="D7" s="81">
        <v>4</v>
      </c>
      <c r="E7" s="81">
        <v>5</v>
      </c>
      <c r="G7" s="42"/>
    </row>
    <row r="8" spans="1:7" ht="32.25" customHeight="1">
      <c r="A8" s="81">
        <v>1</v>
      </c>
      <c r="B8" s="82" t="s">
        <v>90</v>
      </c>
      <c r="C8" s="81" t="s">
        <v>56</v>
      </c>
      <c r="D8" s="85">
        <v>21.4</v>
      </c>
      <c r="E8" s="81">
        <v>17.510000000000002</v>
      </c>
      <c r="G8" s="46"/>
    </row>
    <row r="9" spans="1:7" ht="37.5" customHeight="1">
      <c r="A9" s="81">
        <f>A8+1</f>
        <v>2</v>
      </c>
      <c r="B9" s="83" t="s">
        <v>152</v>
      </c>
      <c r="C9" s="81" t="s">
        <v>93</v>
      </c>
      <c r="D9" s="84">
        <v>4468</v>
      </c>
      <c r="E9" s="84">
        <v>1326</v>
      </c>
    </row>
    <row r="10" spans="1:7" ht="35.25" customHeight="1">
      <c r="A10" s="81">
        <f>A9+1</f>
        <v>3</v>
      </c>
      <c r="B10" s="83" t="s">
        <v>94</v>
      </c>
      <c r="C10" s="81" t="s">
        <v>95</v>
      </c>
      <c r="D10" s="81">
        <v>8784</v>
      </c>
      <c r="E10" s="81">
        <v>8760</v>
      </c>
    </row>
    <row r="11" spans="1:7" ht="42" customHeight="1">
      <c r="A11" s="81">
        <v>4</v>
      </c>
      <c r="B11" s="82" t="s">
        <v>169</v>
      </c>
      <c r="C11" s="81"/>
      <c r="D11" s="81"/>
      <c r="E11" s="85"/>
    </row>
    <row r="12" spans="1:7" ht="15.75" customHeight="1">
      <c r="A12" s="81" t="s">
        <v>153</v>
      </c>
      <c r="B12" s="67" t="s">
        <v>154</v>
      </c>
      <c r="C12" s="14" t="s">
        <v>98</v>
      </c>
      <c r="D12" s="66">
        <v>0.33</v>
      </c>
      <c r="E12" s="66">
        <v>0.32</v>
      </c>
    </row>
    <row r="13" spans="1:7" ht="15.75" customHeight="1">
      <c r="A13" s="81" t="s">
        <v>155</v>
      </c>
      <c r="B13" s="67" t="s">
        <v>145</v>
      </c>
      <c r="C13" s="14" t="s">
        <v>98</v>
      </c>
      <c r="D13" s="66">
        <v>0.28000000000000003</v>
      </c>
      <c r="E13" s="66">
        <v>0.33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 1 (53-13в) ПВ</vt:lpstr>
      <vt:lpstr>пр 2 (53-13в) ПВ</vt:lpstr>
      <vt:lpstr>пр 3(53-13в) ПВ</vt:lpstr>
      <vt:lpstr>пр 4 (53-13в) ПВ</vt:lpstr>
      <vt:lpstr>пр 7 (53-13в) ПВ</vt:lpstr>
      <vt:lpstr>пр 1 (54-13в) ВО </vt:lpstr>
      <vt:lpstr>пр 2 (54-13в) ВО </vt:lpstr>
      <vt:lpstr>пр 3 (54-13в) ВО </vt:lpstr>
      <vt:lpstr>пр 4 (54-13в) ВО </vt:lpstr>
      <vt:lpstr>пр 7 (54-13в) ВО </vt:lpstr>
      <vt:lpstr>'пр 4 (54-13в)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2013-11-21T06:12:12Z</cp:lastPrinted>
  <dcterms:created xsi:type="dcterms:W3CDTF">2013-11-12T05:14:00Z</dcterms:created>
  <dcterms:modified xsi:type="dcterms:W3CDTF">2013-11-21T06:12:19Z</dcterms:modified>
</cp:coreProperties>
</file>